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2015" windowHeight="5970" tabRatio="815" activeTab="0"/>
  </bookViews>
  <sheets>
    <sheet name="Итоговая" sheetId="1" r:id="rId1"/>
  </sheets>
  <definedNames>
    <definedName name="_xlnm.Print_Area" localSheetId="0">'Итоговая'!$A$1:$L$36</definedName>
  </definedNames>
  <calcPr fullCalcOnLoad="1"/>
</workbook>
</file>

<file path=xl/sharedStrings.xml><?xml version="1.0" encoding="utf-8"?>
<sst xmlns="http://schemas.openxmlformats.org/spreadsheetml/2006/main" count="27" uniqueCount="27">
  <si>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</si>
  <si>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</si>
  <si>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</si>
  <si>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</si>
  <si>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</si>
  <si>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</si>
  <si>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</si>
  <si>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</si>
  <si>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</si>
  <si>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</si>
  <si>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</si>
  <si>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</si>
  <si>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</si>
  <si>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</si>
  <si>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</si>
  <si>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</si>
  <si>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</si>
  <si>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</si>
  <si>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</si>
  <si>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</si>
  <si>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</si>
  <si>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(с учетом изменений по решению Думы №250 от 18.01.2018)</t>
  </si>
  <si>
    <t>Расчет дотации на поддержку мер по обеспечению сбалансированности бюджетов поселений  на 2018 год</t>
  </si>
  <si>
    <t>Дотация на сбалансированность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</si>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</sst>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7">
      <selection activeCell="D31" sqref="D31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11.37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8.75">
      <c r="B3" s="16"/>
      <c r="C3" s="35" t="s">
        <v>21</v>
      </c>
      <c r="D3" s="35"/>
      <c r="E3" s="35"/>
      <c r="F3" s="35"/>
      <c r="G3" s="35"/>
      <c r="H3" s="35"/>
      <c r="I3" s="35"/>
      <c r="J3" s="17"/>
      <c r="K3" s="16"/>
      <c r="L3" s="16"/>
    </row>
    <row r="4" ht="12.75">
      <c r="B4" s="2"/>
    </row>
    <row r="5" spans="1:12" ht="43.5" customHeight="1">
      <c r="A5" s="30"/>
      <c r="B5" s="33" t="s">
        <v>0</v>
      </c>
      <c r="C5" s="26" t="s">
        <v>14</v>
      </c>
      <c r="D5" s="26" t="s">
        <v>15</v>
      </c>
      <c r="E5" s="26" t="s">
        <v>17</v>
      </c>
      <c r="F5" s="26" t="s">
        <v>16</v>
      </c>
      <c r="G5" s="29" t="s">
        <v>12</v>
      </c>
      <c r="H5" s="29"/>
      <c r="I5" s="29"/>
      <c r="J5" s="29"/>
      <c r="K5" s="29"/>
      <c r="L5" s="29"/>
    </row>
    <row r="6" spans="1:12" ht="27" customHeight="1">
      <c r="A6" s="31"/>
      <c r="B6" s="33"/>
      <c r="C6" s="27"/>
      <c r="D6" s="27"/>
      <c r="E6" s="27"/>
      <c r="F6" s="27"/>
      <c r="G6" s="26" t="s">
        <v>10</v>
      </c>
      <c r="H6" s="26" t="s">
        <v>11</v>
      </c>
      <c r="I6" s="26" t="s">
        <v>18</v>
      </c>
      <c r="J6" s="26" t="s">
        <v>19</v>
      </c>
      <c r="K6" s="26" t="s">
        <v>23</v>
      </c>
      <c r="L6" s="10" t="s">
        <v>13</v>
      </c>
    </row>
    <row r="7" spans="1:14" ht="145.5" customHeight="1">
      <c r="A7" s="32"/>
      <c r="B7" s="33"/>
      <c r="C7" s="28"/>
      <c r="D7" s="28"/>
      <c r="E7" s="28"/>
      <c r="F7" s="28"/>
      <c r="G7" s="28"/>
      <c r="H7" s="28"/>
      <c r="I7" s="28"/>
      <c r="J7" s="28"/>
      <c r="K7" s="28"/>
      <c r="L7" s="11" t="s">
        <v>20</v>
      </c>
      <c r="N7" s="21"/>
    </row>
    <row r="8" spans="1:17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22"/>
      <c r="N8" s="21"/>
      <c r="O8" s="22"/>
      <c r="P8" s="22"/>
      <c r="Q8" s="21"/>
    </row>
    <row r="9" spans="1:17" ht="15">
      <c r="A9" s="4"/>
      <c r="B9" s="12" t="s">
        <v>1</v>
      </c>
      <c r="C9" s="13">
        <v>85348</v>
      </c>
      <c r="D9" s="13">
        <v>184837.1</v>
      </c>
      <c r="E9" s="13">
        <v>3250</v>
      </c>
      <c r="F9" s="13">
        <f>D9-C9-E9</f>
        <v>96239.1</v>
      </c>
      <c r="G9" s="13">
        <v>35004.1</v>
      </c>
      <c r="H9" s="13">
        <v>31455.8</v>
      </c>
      <c r="I9" s="19">
        <f>4680.4+387.4</f>
        <v>5067.799999999999</v>
      </c>
      <c r="J9" s="13">
        <f>3252.1+1184.7</f>
        <v>4436.8</v>
      </c>
      <c r="K9" s="13">
        <v>20274.6</v>
      </c>
      <c r="L9" s="13">
        <v>16555</v>
      </c>
      <c r="M9" s="18">
        <f>N9-F9</f>
        <v>0</v>
      </c>
      <c r="N9" s="18">
        <v>96239.1</v>
      </c>
      <c r="O9" s="18">
        <f>N9-K9-J9-H9-G9</f>
        <v>5067.799999999996</v>
      </c>
      <c r="P9" s="22"/>
      <c r="Q9" s="21"/>
    </row>
    <row r="10" spans="1:17" ht="15">
      <c r="A10" s="4"/>
      <c r="B10" s="12" t="s">
        <v>2</v>
      </c>
      <c r="C10" s="13">
        <v>24759</v>
      </c>
      <c r="D10" s="13">
        <v>211297</v>
      </c>
      <c r="E10" s="13">
        <v>742.2</v>
      </c>
      <c r="F10" s="13">
        <f aca="true" t="shared" si="0" ref="F10:F15">D10-C10-E10</f>
        <v>185795.8</v>
      </c>
      <c r="G10" s="13">
        <v>17747.7</v>
      </c>
      <c r="H10" s="13">
        <v>33352.1</v>
      </c>
      <c r="I10" s="19">
        <f>2251.9+1171.2</f>
        <v>3423.1000000000004</v>
      </c>
      <c r="J10" s="13">
        <f>1381.3+583.8</f>
        <v>1965.1</v>
      </c>
      <c r="K10" s="13">
        <v>129307.8</v>
      </c>
      <c r="L10" s="13">
        <v>81445.2</v>
      </c>
      <c r="M10" s="18">
        <f aca="true" t="shared" si="1" ref="M10:M16">N10-F10</f>
        <v>0</v>
      </c>
      <c r="N10" s="18">
        <f>G10+H10+I10+J10+K10</f>
        <v>185795.8</v>
      </c>
      <c r="O10" s="18">
        <f aca="true" t="shared" si="2" ref="O10:O17">N10-K10-J10-H10-G10</f>
        <v>3423.0999999999876</v>
      </c>
      <c r="P10" s="22"/>
      <c r="Q10" s="21"/>
    </row>
    <row r="11" spans="1:17" ht="15">
      <c r="A11" s="4"/>
      <c r="B11" s="12" t="s">
        <v>3</v>
      </c>
      <c r="C11" s="13">
        <v>1863</v>
      </c>
      <c r="D11" s="13">
        <v>47806.700000000004</v>
      </c>
      <c r="E11" s="13">
        <v>0</v>
      </c>
      <c r="F11" s="13">
        <f t="shared" si="0"/>
        <v>45943.700000000004</v>
      </c>
      <c r="G11" s="13">
        <v>862.1</v>
      </c>
      <c r="H11" s="13">
        <v>5006.8</v>
      </c>
      <c r="I11" s="19">
        <f>1512.2+407.2</f>
        <v>1919.4</v>
      </c>
      <c r="J11" s="13">
        <f>1046.3+233.2</f>
        <v>1279.5</v>
      </c>
      <c r="K11" s="13">
        <v>36875.9</v>
      </c>
      <c r="L11" s="13">
        <v>10129.4</v>
      </c>
      <c r="M11" s="18">
        <f t="shared" si="1"/>
        <v>0</v>
      </c>
      <c r="N11" s="18">
        <f aca="true" t="shared" si="3" ref="N11:N16">G11+H11+I11+J11+K11</f>
        <v>45943.700000000004</v>
      </c>
      <c r="O11" s="18">
        <f t="shared" si="2"/>
        <v>1919.4000000000028</v>
      </c>
      <c r="P11" s="22"/>
      <c r="Q11" s="21"/>
    </row>
    <row r="12" spans="1:17" ht="15">
      <c r="A12" s="4"/>
      <c r="B12" s="12" t="s">
        <v>5</v>
      </c>
      <c r="C12" s="13">
        <v>2434</v>
      </c>
      <c r="D12" s="13">
        <v>56065.1</v>
      </c>
      <c r="E12" s="13">
        <v>0</v>
      </c>
      <c r="F12" s="13">
        <f t="shared" si="0"/>
        <v>53631.1</v>
      </c>
      <c r="G12" s="13">
        <v>1046.7</v>
      </c>
      <c r="H12" s="13">
        <v>4665.2</v>
      </c>
      <c r="I12" s="19">
        <v>579.2</v>
      </c>
      <c r="J12" s="13">
        <f>1049+222.1</f>
        <v>1271.1</v>
      </c>
      <c r="K12" s="13">
        <v>46068.9</v>
      </c>
      <c r="L12" s="13">
        <v>28085.3</v>
      </c>
      <c r="M12" s="18">
        <f t="shared" si="1"/>
        <v>0</v>
      </c>
      <c r="N12" s="18">
        <f t="shared" si="3"/>
        <v>53631.1</v>
      </c>
      <c r="O12" s="18">
        <f t="shared" si="2"/>
        <v>579.1999999999969</v>
      </c>
      <c r="P12" s="22"/>
      <c r="Q12" s="21"/>
    </row>
    <row r="13" spans="1:17" ht="15">
      <c r="A13" s="4"/>
      <c r="B13" s="12" t="s">
        <v>6</v>
      </c>
      <c r="C13" s="13">
        <v>2069</v>
      </c>
      <c r="D13" s="13">
        <v>41516</v>
      </c>
      <c r="E13" s="13">
        <v>0</v>
      </c>
      <c r="F13" s="13">
        <f t="shared" si="0"/>
        <v>39447</v>
      </c>
      <c r="G13" s="13">
        <v>785.5</v>
      </c>
      <c r="H13" s="13">
        <v>5242.9</v>
      </c>
      <c r="I13" s="19">
        <f>2616.7</f>
        <v>2616.7</v>
      </c>
      <c r="J13" s="13">
        <f>1127.9+225.8</f>
        <v>1353.7</v>
      </c>
      <c r="K13" s="13">
        <v>29448.2</v>
      </c>
      <c r="L13" s="13">
        <v>7619.2</v>
      </c>
      <c r="M13" s="18">
        <f t="shared" si="1"/>
        <v>0</v>
      </c>
      <c r="N13" s="18">
        <f t="shared" si="3"/>
        <v>39447</v>
      </c>
      <c r="O13" s="18">
        <f t="shared" si="2"/>
        <v>2616.699999999999</v>
      </c>
      <c r="P13" s="22"/>
      <c r="Q13" s="21"/>
    </row>
    <row r="14" spans="1:17" ht="15">
      <c r="A14" s="4"/>
      <c r="B14" s="12" t="s">
        <v>7</v>
      </c>
      <c r="C14" s="13">
        <v>8200</v>
      </c>
      <c r="D14" s="13">
        <v>51519.899999999994</v>
      </c>
      <c r="E14" s="13">
        <v>0</v>
      </c>
      <c r="F14" s="13">
        <f t="shared" si="0"/>
        <v>43319.899999999994</v>
      </c>
      <c r="G14" s="13">
        <v>1198.3</v>
      </c>
      <c r="H14" s="13">
        <v>3386.1</v>
      </c>
      <c r="I14" s="19">
        <v>288.2</v>
      </c>
      <c r="J14" s="13">
        <f>12.3+224.8</f>
        <v>237.10000000000002</v>
      </c>
      <c r="K14" s="13">
        <v>38210.2</v>
      </c>
      <c r="L14" s="13">
        <v>25621</v>
      </c>
      <c r="M14" s="18">
        <f t="shared" si="1"/>
        <v>0</v>
      </c>
      <c r="N14" s="18">
        <f t="shared" si="3"/>
        <v>43319.899999999994</v>
      </c>
      <c r="O14" s="18">
        <f t="shared" si="2"/>
        <v>288.19999999999686</v>
      </c>
      <c r="P14" s="22"/>
      <c r="Q14" s="21"/>
    </row>
    <row r="15" spans="1:17" ht="15">
      <c r="A15" s="4"/>
      <c r="B15" s="12" t="s">
        <v>4</v>
      </c>
      <c r="C15" s="13">
        <v>6711</v>
      </c>
      <c r="D15" s="13">
        <v>182723.00000000003</v>
      </c>
      <c r="E15" s="13">
        <v>335.6</v>
      </c>
      <c r="F15" s="13">
        <f t="shared" si="0"/>
        <v>175676.40000000002</v>
      </c>
      <c r="G15" s="13">
        <v>3028.9</v>
      </c>
      <c r="H15" s="13">
        <v>8829.4</v>
      </c>
      <c r="I15" s="19"/>
      <c r="J15" s="13">
        <f>1049+415.9</f>
        <v>1464.9</v>
      </c>
      <c r="K15" s="13">
        <v>162353.2</v>
      </c>
      <c r="L15" s="13">
        <v>111846.6</v>
      </c>
      <c r="M15" s="18">
        <f t="shared" si="1"/>
        <v>0</v>
      </c>
      <c r="N15" s="18">
        <f t="shared" si="3"/>
        <v>175676.40000000002</v>
      </c>
      <c r="O15" s="18">
        <f t="shared" si="2"/>
        <v>1.2278178473934531E-11</v>
      </c>
      <c r="P15" s="22"/>
      <c r="Q15" s="21"/>
    </row>
    <row r="16" spans="1:17" ht="15">
      <c r="A16" s="4"/>
      <c r="B16" s="12" t="s">
        <v>8</v>
      </c>
      <c r="C16" s="13">
        <v>7568</v>
      </c>
      <c r="D16" s="13">
        <v>162885</v>
      </c>
      <c r="E16" s="13">
        <v>0</v>
      </c>
      <c r="F16" s="13">
        <f>D16-C16-E16</f>
        <v>155317</v>
      </c>
      <c r="G16" s="13">
        <v>3290</v>
      </c>
      <c r="H16" s="13">
        <v>11058.8</v>
      </c>
      <c r="I16" s="19">
        <v>3657.1</v>
      </c>
      <c r="J16" s="13">
        <f>938.8+416.9</f>
        <v>1355.6999999999998</v>
      </c>
      <c r="K16" s="13">
        <v>135955.4</v>
      </c>
      <c r="L16" s="13">
        <v>79531.2</v>
      </c>
      <c r="M16" s="18">
        <f t="shared" si="1"/>
        <v>0</v>
      </c>
      <c r="N16" s="18">
        <f t="shared" si="3"/>
        <v>155317</v>
      </c>
      <c r="O16" s="18">
        <f t="shared" si="2"/>
        <v>3657.100000000006</v>
      </c>
      <c r="P16" s="22"/>
      <c r="Q16" s="21"/>
    </row>
    <row r="17" spans="1:17" ht="14.25">
      <c r="A17" s="4"/>
      <c r="B17" s="14" t="s">
        <v>9</v>
      </c>
      <c r="C17" s="15">
        <f>SUM(C9:C16)</f>
        <v>138952</v>
      </c>
      <c r="D17" s="15">
        <v>938649.8</v>
      </c>
      <c r="E17" s="15">
        <f aca="true" t="shared" si="4" ref="E17:J17">SUM(E9:E16)</f>
        <v>4327.8</v>
      </c>
      <c r="F17" s="15">
        <f>SUM(F9:F16)</f>
        <v>795370</v>
      </c>
      <c r="G17" s="15">
        <f t="shared" si="4"/>
        <v>62963.3</v>
      </c>
      <c r="H17" s="15">
        <f t="shared" si="4"/>
        <v>102997.09999999999</v>
      </c>
      <c r="I17" s="15">
        <f t="shared" si="4"/>
        <v>17551.5</v>
      </c>
      <c r="J17" s="15">
        <f t="shared" si="4"/>
        <v>13363.900000000001</v>
      </c>
      <c r="K17" s="15">
        <f>SUM(K9:K16)</f>
        <v>598494.2</v>
      </c>
      <c r="L17" s="15">
        <f>SUM(L9:L16)</f>
        <v>360832.9</v>
      </c>
      <c r="M17" s="18"/>
      <c r="N17" s="18">
        <f>N9+N10+N11+N12+N13+N14+N15+N16</f>
        <v>795370</v>
      </c>
      <c r="O17" s="18">
        <f t="shared" si="2"/>
        <v>17551.50000000006</v>
      </c>
      <c r="P17" s="22"/>
      <c r="Q17" s="21"/>
    </row>
    <row r="18" spans="1:16" s="8" customFormat="1" ht="15.75" customHeight="1">
      <c r="A18" s="7"/>
      <c r="B18" s="7"/>
      <c r="C18" s="20"/>
      <c r="D18" s="23"/>
      <c r="E18" s="20"/>
      <c r="F18" s="20"/>
      <c r="M18" s="20"/>
      <c r="N18" s="20"/>
      <c r="O18" s="20"/>
      <c r="P18" s="20"/>
    </row>
    <row r="19" spans="3:14" ht="12.75" customHeight="1">
      <c r="C19" s="21"/>
      <c r="D19" s="18">
        <f>C9+E9+N9</f>
        <v>184837.1</v>
      </c>
      <c r="E19" s="21"/>
      <c r="F19" s="21"/>
      <c r="G19" s="6"/>
      <c r="N19" s="22"/>
    </row>
    <row r="20" spans="3:14" ht="12.75" customHeight="1">
      <c r="C20" s="21"/>
      <c r="D20" s="18">
        <f>C10+E10+N10</f>
        <v>211297</v>
      </c>
      <c r="E20" s="18"/>
      <c r="F20" s="21"/>
      <c r="N20" s="22"/>
    </row>
    <row r="21" spans="3:14" ht="12.75" customHeight="1" hidden="1">
      <c r="C21" s="21"/>
      <c r="D21" s="18">
        <f aca="true" t="shared" si="5" ref="D21:D28">C11+E11+N11</f>
        <v>47806.700000000004</v>
      </c>
      <c r="E21" s="18"/>
      <c r="F21" s="21"/>
      <c r="N21" s="22"/>
    </row>
    <row r="22" spans="3:6" ht="12.75" hidden="1">
      <c r="C22" s="21"/>
      <c r="D22" s="18">
        <f t="shared" si="5"/>
        <v>56065.1</v>
      </c>
      <c r="E22" s="18"/>
      <c r="F22" s="21"/>
    </row>
    <row r="23" spans="3:6" ht="12.75" hidden="1">
      <c r="C23" s="21"/>
      <c r="D23" s="18">
        <f t="shared" si="5"/>
        <v>41516</v>
      </c>
      <c r="E23" s="18"/>
      <c r="F23" s="21"/>
    </row>
    <row r="24" spans="3:6" ht="12.75" hidden="1">
      <c r="C24" s="21"/>
      <c r="D24" s="18">
        <f t="shared" si="5"/>
        <v>51519.899999999994</v>
      </c>
      <c r="E24" s="18"/>
      <c r="F24" s="21"/>
    </row>
    <row r="25" spans="3:6" ht="12.75" hidden="1">
      <c r="C25" s="21"/>
      <c r="D25" s="18">
        <f t="shared" si="5"/>
        <v>182723.00000000003</v>
      </c>
      <c r="E25" s="18"/>
      <c r="F25" s="21"/>
    </row>
    <row r="26" spans="3:6" ht="12.75" hidden="1">
      <c r="C26" s="21"/>
      <c r="D26" s="18">
        <f t="shared" si="5"/>
        <v>162885</v>
      </c>
      <c r="E26" s="18"/>
      <c r="F26" s="21"/>
    </row>
    <row r="27" spans="3:6" ht="12.75">
      <c r="C27" s="21"/>
      <c r="D27" s="18">
        <f t="shared" si="5"/>
        <v>938649.8</v>
      </c>
      <c r="E27" s="18"/>
      <c r="F27" s="21"/>
    </row>
    <row r="28" spans="3:6" ht="12.75">
      <c r="C28" s="21"/>
      <c r="D28" s="18">
        <f t="shared" si="5"/>
        <v>0</v>
      </c>
      <c r="E28" s="18"/>
      <c r="F28" s="21"/>
    </row>
    <row r="29" spans="3:6" ht="12.75">
      <c r="C29" s="21"/>
      <c r="D29" s="22"/>
      <c r="E29" s="21"/>
      <c r="F29" s="21"/>
    </row>
    <row r="30" spans="3:6" ht="12.75">
      <c r="C30" s="21"/>
      <c r="D30" s="22"/>
      <c r="E30" s="21"/>
      <c r="F30" s="21"/>
    </row>
    <row r="31" spans="3:6" ht="12.75">
      <c r="C31" s="21"/>
      <c r="D31" s="22"/>
      <c r="E31" s="21"/>
      <c r="F31" s="21"/>
    </row>
    <row r="32" ht="12.75">
      <c r="D32" s="22"/>
    </row>
    <row r="33" spans="2:12" ht="18.75">
      <c r="B33" s="24" t="s">
        <v>25</v>
      </c>
      <c r="C33" s="25"/>
      <c r="D33" s="25"/>
      <c r="E33" s="25"/>
      <c r="F33" s="25"/>
      <c r="G33" s="25"/>
      <c r="H33" s="25"/>
      <c r="I33" s="25"/>
      <c r="J33" s="6"/>
      <c r="K33" s="6"/>
      <c r="L33" s="6"/>
    </row>
    <row r="34" spans="2:9" ht="18.75">
      <c r="B34" s="24" t="s">
        <v>26</v>
      </c>
      <c r="C34" s="24"/>
      <c r="D34" s="24"/>
      <c r="E34" s="24"/>
      <c r="F34" s="24"/>
      <c r="G34" s="24"/>
      <c r="H34" s="24" t="s">
        <v>24</v>
      </c>
      <c r="I34" s="24"/>
    </row>
    <row r="38" ht="12.75">
      <c r="L38" s="6"/>
    </row>
    <row r="41" ht="12.75">
      <c r="L41" s="9"/>
    </row>
    <row r="43" ht="12.75">
      <c r="L43" s="6"/>
    </row>
    <row r="45" ht="12.75">
      <c r="I45" s="6"/>
    </row>
    <row r="48" ht="12.75">
      <c r="I48" s="6"/>
    </row>
    <row r="50" ht="409.5">
      <c r="I50" s="6"/>
    </row>
  </sheetData>
  <sheetProtection/>
  <mergeCells count="14"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  <mergeCell ref="A5:A7"/>
    <mergeCell ref="B5:B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2018-09-14T07:08:11Z</dcterms:modified>
  <cp:category/>
  <cp:version/>
  <cp:contentType/>
  <cp:contentStatus/>
</cp:coreProperties>
</file>